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U349" sheetId="1" r:id="rId1"/>
  </sheets>
  <definedNames/>
  <calcPr/>
  <webPublishing/>
</workbook>
</file>

<file path=xl/sharedStrings.xml><?xml version="1.0" encoding="utf-8"?>
<sst xmlns="http://schemas.openxmlformats.org/spreadsheetml/2006/main" count="389" uniqueCount="181">
  <si>
    <t>ASPE10</t>
  </si>
  <si>
    <t>S</t>
  </si>
  <si>
    <t>Firma: ÚDRŽBA SILNIC Královéhradeckého kraje a.s.</t>
  </si>
  <si>
    <t>Soupis prací objektu</t>
  </si>
  <si>
    <t xml:space="preserve">Stavba: </t>
  </si>
  <si>
    <t>33203</t>
  </si>
  <si>
    <t>Odstranění nehodové lokality U349 - II/284 Nová Paka_neoceněný</t>
  </si>
  <si>
    <t>O</t>
  </si>
  <si>
    <t>Rozpočet:</t>
  </si>
  <si>
    <t>0,00</t>
  </si>
  <si>
    <t>15,00</t>
  </si>
  <si>
    <t>21,00</t>
  </si>
  <si>
    <t>3</t>
  </si>
  <si>
    <t>2</t>
  </si>
  <si>
    <t>U349</t>
  </si>
  <si>
    <t>Nová Paka</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</si>
  <si>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</si>
  <si>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</si>
  <si>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</si>
  <si>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</si>
  <si>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</si>
  <si>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</si>
  <si>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</si>
  <si>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</si>
  <si>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</si>
  <si>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</si>
  <si>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</si>
  <si>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</si>
  <si>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</si>
  <si>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</si>
  <si>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</si>
  <si>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</si>
  <si>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</si>
  <si>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</si>
  <si>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</si>
  <si>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</si>
  <si>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</si>
  <si>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</si>
  <si>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</si>
  <si>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</si>
  <si>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</si>
  <si>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</si>
  <si>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</si>
  <si>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350*0,1*2,0=70,000 [A]</t>
  </si>
  <si>
    <t>TS</t>
  </si>
  <si>
    <t>zahrnuje veškeré poplatky provozovateli skládky související s uložením odpadu na skládce.</t>
  </si>
  <si>
    <t>02720</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</si>
  <si>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</si>
  <si>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</si>
  <si>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</si>
  <si>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</si>
  <si>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</si>
  <si>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„Nájemné dočasného dopravního značení.“</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</si>
  <si>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</si>
  <si>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</si>
  <si>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</si>
  <si>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</si>
  <si>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</si>
  <si>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skutečné zaměření stavby</t>
  </si>
  <si>
    <t>zahrnuje veškeré náklady spojené s objednatelem požadovanými pracemi</t>
  </si>
  <si>
    <t>02991</t>
  </si>
  <si>
    <t>OSTATNÍ POŽADAVKY - INFORMAČNÍ TABULE</t>
  </si>
  <si>
    <t>KUS</t>
  </si>
  <si>
    <t>Náklady na zřízení a dodání informačních tabulí s údaji o stavbě s textem dle vzoru  
SFDI vč.kotvení a podstavce. Po ukončení stavby odstranění.</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</si>
  <si>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</si>
  <si>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</si>
  <si>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</si>
  <si>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7</t>
  </si>
  <si>
    <t>11372</t>
  </si>
  <si>
    <t>R</t>
  </si>
  <si>
    <t>FRÉZOVÁNÍ ZPEVNĚNÝCH PLOCH ASFALTOVÝCH</t>
  </si>
  <si>
    <t>M3</t>
  </si>
  <si>
    <t>zahrnuje veškerou manipulaci, přesuny a uložení suti, zhotovitel v ceně zohlední zpětné využití vybouraného/recyklovaného materiálu, přebytek odkoupí zhotovitel</t>
  </si>
  <si>
    <t>oprava poruch vozovky sil.II/284  frézováním v tl.10cm (prům. dl. x š. x tl.) 10% plochy: 350*6,1*0,10*0,1=21,350 [A] 
mikrokoberec : 350*6,1*0,02=42,700 [B] 
Celkem: A+B=64,050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</si>
  <si>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</si>
  <si>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8</t>
  </si>
  <si>
    <t>113767</t>
  </si>
  <si>
    <t>FRÉZOVÁNÍ DRÁŽKY PRŮŘEZU DO 1000MM2 V ASFALTOVÉ VOZOVCE</t>
  </si>
  <si>
    <t>M</t>
  </si>
  <si>
    <t>20x50</t>
  </si>
  <si>
    <t>napojení na stáv.vozovku  : 2*6,0=12,000 [B] 
poruchy - předpoklad : 100=100,000 [C] 
Celkem: B+C=112,000 [D]</t>
  </si>
  <si>
    <t>Položka zahrnuje veškerou manipulaci s vybouranou sutí a s vybouranými hmotami vč. uložení na skládku.</t>
  </si>
  <si>
    <t>12922</t>
  </si>
  <si>
    <t>ČIŠTĚNÍ KRAJNIC OD NÁNOSU TL. DO 100MM</t>
  </si>
  <si>
    <t>M2</t>
  </si>
  <si>
    <t>vč. naložení, odvozu a uložení na skládku</t>
  </si>
  <si>
    <t>nezp.krajnice : 2*350*0,5=350,000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</si>
  <si>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</si>
  <si>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</si>
  <si>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</si>
  <si>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</si>
  <si>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</si>
  <si>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</si>
  <si>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11</t>
  </si>
  <si>
    <t>572213</t>
  </si>
  <si>
    <t>A</t>
  </si>
  <si>
    <t>SPOJOVACÍ POSTŘIK Z EMULZE DO 0,5KG/M2</t>
  </si>
  <si>
    <t>kationaktivní asfaltové emulze PS-E 0,3kg/m2</t>
  </si>
  <si>
    <t>oprava poruch vozovky 10% plochy: 350*6,1*0,1=213,500 [A]</t>
  </si>
  <si>
    <t>- dodání všech předepsaných materiálů pro postřiky v předepsaném množství  
- provedení dle předepsaného technologického předpisu  
- zřízení vrstvy bez rozlišení šířky, pokládání vrstvy po etapách  
- úpravu napojení, ukončení</t>
  </si>
  <si>
    <t>12</t>
  </si>
  <si>
    <t>B</t>
  </si>
  <si>
    <t>kationaktivní asfaltové emulze PS-E 0,5kg/m2</t>
  </si>
  <si>
    <t>oprava poruch vozovky 10% plochy: 350*6,1*0,1=213,500 [A] 
mikrokoberec : 350*6,1=2 135,000 [B] 
Celkem: A+B=2 348,500 [C]</t>
  </si>
  <si>
    <t>13</t>
  </si>
  <si>
    <t>572224</t>
  </si>
  <si>
    <t>SPOJOVACÍ POSTŘIK Z MODIFIK EMULZE DO 1,0KG/M2</t>
  </si>
  <si>
    <t>modifik. asfaltové emulze C 60 BP 5,  1,0 kg/m2</t>
  </si>
  <si>
    <t>oprava poruch - 3% z celk.plochy : 350*6,1*0,03=64,050 [A]</t>
  </si>
  <si>
    <t>14</t>
  </si>
  <si>
    <t>5732A</t>
  </si>
  <si>
    <t>MIKROKOBEREC DVOUVRSTVÝ FRAKCE KAMENIVA 0/8 + 0/8</t>
  </si>
  <si>
    <t>EMULZNÍ MIKROKOBEREC DVOUVRSTVÝ EMK-DV 0/8 20 MM   ČSN 736130  
dále i v souladu s ČSN EN 12273  a TKP 27</t>
  </si>
  <si>
    <t>mikrokoberec : 350*6,1=2 135,000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</si>
  <si>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</si>
  <si>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15</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</si>
  <si>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</si>
  <si>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</si>
  <si>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</si>
  <si>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</si>
  <si>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16</t>
  </si>
  <si>
    <t>5774AE</t>
  </si>
  <si>
    <t>VRSTVY PRO OBNOVU A OPRAVY Z ASF BETONU ACO 11+, 11S</t>
  </si>
  <si>
    <t>nemodifikovaný ACO 11+ 50/70 v tl.40mm</t>
  </si>
  <si>
    <t>oprava poruch vozovky 10% plochy: 350*6,1*0,04*0,1=8,540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</si>
  <si>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</si>
  <si>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17</t>
  </si>
  <si>
    <t>5774EG</t>
  </si>
  <si>
    <t>VRSTVY PRO OBNOVU A OPRAVY Z ASF BETONU ACP 16+, 16S</t>
  </si>
  <si>
    <t>nemodifikovaný ACP 16+ 50/70 v tl.60mm</t>
  </si>
  <si>
    <t>oprava poruch vozovky 10% plochy: 350*6,1*0,06*0,1=12,810 [A]</t>
  </si>
  <si>
    <t>Ostatní konstrukce a práce</t>
  </si>
  <si>
    <t>18</t>
  </si>
  <si>
    <t>91228</t>
  </si>
  <si>
    <t>SMĚROVÉ SLOUPKY Z PLAST HMOT VČETNĚ ODRAZNÉHO PÁSKU</t>
  </si>
  <si>
    <t>bílé Z11</t>
  </si>
  <si>
    <t>doplnění : 2*16=32,000 [A]</t>
  </si>
  <si>
    <t>položka zahrnuje:  
- dodání a osazení sloupku včetně nutných zemních prací  
- vnitrostaveništní a mimostaveništní doprava  
- odrazky plastové nebo z retroreflexní fólie</t>
  </si>
  <si>
    <t>19</t>
  </si>
  <si>
    <t>912282</t>
  </si>
  <si>
    <t>SMĚROVÉ SLOUPKY Z PLAST HMOT - DEMONTÁŽ A ZPĚTNÁ MONTÁŽ</t>
  </si>
  <si>
    <t>2*5=10,000 [A]</t>
  </si>
  <si>
    <t>položka zahrnuje:  
- demontáž a osazení sloupku včetně nutných zemních prací  
- očištění  
- nové odrazky plastové nebo z retroreflexní fólie</t>
  </si>
  <si>
    <t>20</t>
  </si>
  <si>
    <t>914131</t>
  </si>
  <si>
    <t>DOPRAVNÍ ZNAČKY ZÁKLADNÍ VELIKOSTI OCELOVÉ FÓLIE TŘ 2 - DODÁVKA A MONTÁŽ</t>
  </si>
  <si>
    <t>retroreflexní úprava pro sil.II třídy - RA2, základní velikost  
dle stanovení místní úpravy provozu na pozemních komunikacích</t>
  </si>
  <si>
    <t>4x Z3 : 2*2=4,000 [A] 
A2b : 1=1,000 [D]  
B21a, b : 2+2=4,000 [E] 
E6: 1=1,000 [F] 
Celkem: A+D+E+F=10,000 [G]</t>
  </si>
  <si>
    <t>položka zahrnuje:  
- dodávku a montáž značek v požadovaném provedení</t>
  </si>
  <si>
    <t>21</t>
  </si>
  <si>
    <t>914133</t>
  </si>
  <si>
    <t>DOPRAVNÍ ZNAČKY ZÁKLADNÍ VELIKOSTI OCELOVÉ FÓLIE TŘ 2 - DEMONTÁŽ</t>
  </si>
  <si>
    <t>E6 : 1=1,000 [A]</t>
  </si>
  <si>
    <t>Položka zahrnuje odstranění, demontáž a odklizení materiálu s odvozem na předepsané místo</t>
  </si>
  <si>
    <t>22</t>
  </si>
  <si>
    <t>914921</t>
  </si>
  <si>
    <t>SLOUPKY A STOJKY DOPRAVNÍCH ZNAČEK Z OCEL TRUBEK DO PATKY - DODÁVKA A MONTÁŽ</t>
  </si>
  <si>
    <t>dle stanovení místní úpravy provozu na pozemních komunikacích + atyp pro umístění Z3</t>
  </si>
  <si>
    <t>4x Z3 : 2=2,000 [A] 
A2b : 1=1,000 [D]  
B21a, b : 2+2=4,000 [E] 
Celkem: A+D+E=7,000 [F]</t>
  </si>
  <si>
    <t>položka zahrnuje:  
- sloupky a upevňovací zařízení včetně jejich osazení (betonová patka, zemní práce)</t>
  </si>
  <si>
    <t>23</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</si>
  <si>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</si>
  <si>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</si>
  <si>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</si>
  <si>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 V2b : 330*0,125+2*100*0,7*0,125=58,750 [A] 
V4 : 430*2*0,125=107,500 [B] 
V9b : 2*5*1,2=12,000 [C] 
Celkem: A+B+C=178,250 [D]</t>
  </si>
  <si>
    <t>položka zahrnuje:  
- dodání a pokládku nátěrového materiálu (měří se pouze natíraná plocha)  
- předznačení a reflexní úpravu</t>
  </si>
  <si>
    <t>24</t>
  </si>
  <si>
    <t>915234</t>
  </si>
  <si>
    <t>VODOR DOPRAV ZNAČ PLASTEM PROFIL ZVUČÍCÍ - ODSTRANĚNÍ BROUŠENÍM</t>
  </si>
  <si>
    <t>doplnění V2b + V9 : (100+50)*0,125=18,750 [A]</t>
  </si>
  <si>
    <t>zahrnuje odstranění značení předepsaným způsobem provedení a odklizení vzniklé suti</t>
  </si>
  <si>
    <t>25</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</si>
  <si>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</si>
  <si>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</si>
  <si>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</si>
  <si>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</si>
  <si>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26</t>
  </si>
  <si>
    <t>93808</t>
  </si>
  <si>
    <t>OČIŠTĚNÍ VOZOVEK ZAMETENÍM</t>
  </si>
  <si>
    <t>mikrokoberec : 350*6,1=2 135,000 [A] 
oprava poruch vozovky frézováním v tl.10cm (prům. dl. x š. x tl.) 10% plochy: 350*6,1*0,1=213,500 [B] 
Celkem: A+B=2 348,500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</si>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</sst>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15"/>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0+O8+O33+O46+O79</f>
      </c>
      <c t="s">
        <v>12</v>
      </c>
    </row>
    <row r="3" spans="1:16" ht="15" customHeight="1">
      <c r="A3" t="s">
        <v>1</v>
      </c>
      <c s="8" t="s">
        <v>4</v>
      </c>
      <c s="9" t="s">
        <v>5</v>
      </c>
      <c s="1"/>
      <c s="10" t="s">
        <v>6</v>
      </c>
      <c s="1"/>
      <c s="4"/>
      <c s="3" t="s">
        <v>14</v>
      </c>
      <c s="36">
        <f>0+I8+I33+I46+I79</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f>
      </c>
      <c>
        <f>0+O9+O13+O17+O21+O25+O29</f>
      </c>
    </row>
    <row r="9" spans="1:16" ht="12.75">
      <c r="A9" s="19" t="s">
        <v>35</v>
      </c>
      <c s="23" t="s">
        <v>19</v>
      </c>
      <c s="23" t="s">
        <v>36</v>
      </c>
      <c s="19" t="s">
        <v>37</v>
      </c>
      <c s="24" t="s">
        <v>38</v>
      </c>
      <c s="25" t="s">
        <v>39</v>
      </c>
      <c s="26">
        <v>70</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19</v>
      </c>
      <c s="24" t="s">
        <v>47</v>
      </c>
      <c s="25" t="s">
        <v>48</v>
      </c>
      <c s="26">
        <v>1</v>
      </c>
      <c s="27">
        <v>0</v>
      </c>
      <c s="27">
        <f>ROUND(ROUND(H13,2)*ROUND(G13,3),2)</f>
      </c>
      <c r="O13">
        <f>(I13*21)/100</f>
      </c>
      <c t="s">
        <v>13</v>
      </c>
    </row>
    <row r="14" spans="1:5" ht="51">
      <c r="A14" s="28" t="s">
        <v>40</v>
      </c>
      <c r="E14" s="29" t="s">
        <v>49</v>
      </c>
    </row>
    <row r="15" spans="1:5" ht="12.75">
      <c r="A15" s="30" t="s">
        <v>42</v>
      </c>
      <c r="E15" s="31" t="s">
        <v>50</v>
      </c>
    </row>
    <row r="16" spans="1:5" ht="12.75">
      <c r="A16" t="s">
        <v>44</v>
      </c>
      <c r="E16" s="29" t="s">
        <v>51</v>
      </c>
    </row>
    <row r="17" spans="1:16" ht="12.75">
      <c r="A17" s="19" t="s">
        <v>35</v>
      </c>
      <c s="23" t="s">
        <v>12</v>
      </c>
      <c s="23" t="s">
        <v>46</v>
      </c>
      <c s="19" t="s">
        <v>13</v>
      </c>
      <c s="24" t="s">
        <v>47</v>
      </c>
      <c s="25" t="s">
        <v>48</v>
      </c>
      <c s="26">
        <v>1</v>
      </c>
      <c s="27">
        <v>0</v>
      </c>
      <c s="27">
        <f>ROUND(ROUND(H17,2)*ROUND(G17,3),2)</f>
      </c>
      <c r="O17">
        <f>(I17*21)/100</f>
      </c>
      <c t="s">
        <v>13</v>
      </c>
    </row>
    <row r="18" spans="1:5" ht="12.75">
      <c r="A18" s="28" t="s">
        <v>40</v>
      </c>
      <c r="E18" s="29" t="s">
        <v>52</v>
      </c>
    </row>
    <row r="19" spans="1:5" ht="12.75">
      <c r="A19" s="30" t="s">
        <v>42</v>
      </c>
      <c r="E19" s="31" t="s">
        <v>50</v>
      </c>
    </row>
    <row r="20" spans="1:5" ht="12.75">
      <c r="A20" t="s">
        <v>44</v>
      </c>
      <c r="E20" s="29" t="s">
        <v>51</v>
      </c>
    </row>
    <row r="21" spans="1:16" ht="12.75">
      <c r="A21" s="19" t="s">
        <v>35</v>
      </c>
      <c s="23" t="s">
        <v>23</v>
      </c>
      <c s="23" t="s">
        <v>46</v>
      </c>
      <c s="19" t="s">
        <v>12</v>
      </c>
      <c s="24" t="s">
        <v>47</v>
      </c>
      <c s="25" t="s">
        <v>48</v>
      </c>
      <c s="26">
        <v>1</v>
      </c>
      <c s="27">
        <v>0</v>
      </c>
      <c s="27">
        <f>ROUND(ROUND(H21,2)*ROUND(G21,3),2)</f>
      </c>
      <c r="O21">
        <f>(I21*21)/100</f>
      </c>
      <c t="s">
        <v>13</v>
      </c>
    </row>
    <row r="22" spans="1:5" ht="12.75">
      <c r="A22" s="28" t="s">
        <v>40</v>
      </c>
      <c r="E22" s="29" t="s">
        <v>53</v>
      </c>
    </row>
    <row r="23" spans="1:5" ht="76.5">
      <c r="A23" s="30" t="s">
        <v>42</v>
      </c>
      <c r="E23" s="31" t="s">
        <v>54</v>
      </c>
    </row>
    <row r="24" spans="1:5" ht="12.75">
      <c r="A24" t="s">
        <v>44</v>
      </c>
      <c r="E24" s="29" t="s">
        <v>51</v>
      </c>
    </row>
    <row r="25" spans="1:16" ht="12.75">
      <c r="A25" s="19" t="s">
        <v>35</v>
      </c>
      <c s="23" t="s">
        <v>25</v>
      </c>
      <c s="23" t="s">
        <v>55</v>
      </c>
      <c s="19" t="s">
        <v>37</v>
      </c>
      <c s="24" t="s">
        <v>56</v>
      </c>
      <c s="25" t="s">
        <v>57</v>
      </c>
      <c s="26">
        <v>1</v>
      </c>
      <c s="27">
        <v>0</v>
      </c>
      <c s="27">
        <f>ROUND(ROUND(H25,2)*ROUND(G25,3),2)</f>
      </c>
      <c r="O25">
        <f>(I25*21)/100</f>
      </c>
      <c t="s">
        <v>13</v>
      </c>
    </row>
    <row r="26" spans="1:5" ht="12.75">
      <c r="A26" s="28" t="s">
        <v>40</v>
      </c>
      <c r="E26" s="29" t="s">
        <v>58</v>
      </c>
    </row>
    <row r="27" spans="1:5" ht="12.75">
      <c r="A27" s="30" t="s">
        <v>42</v>
      </c>
      <c r="E27" s="31" t="s">
        <v>37</v>
      </c>
    </row>
    <row r="28" spans="1:5" ht="12.75">
      <c r="A28" t="s">
        <v>44</v>
      </c>
      <c r="E28" s="29" t="s">
        <v>59</v>
      </c>
    </row>
    <row r="29" spans="1:16" ht="12.75">
      <c r="A29" s="19" t="s">
        <v>35</v>
      </c>
      <c s="23" t="s">
        <v>27</v>
      </c>
      <c s="23" t="s">
        <v>60</v>
      </c>
      <c s="19" t="s">
        <v>37</v>
      </c>
      <c s="24" t="s">
        <v>61</v>
      </c>
      <c s="25" t="s">
        <v>62</v>
      </c>
      <c s="26">
        <v>2</v>
      </c>
      <c s="27">
        <v>0</v>
      </c>
      <c s="27">
        <f>ROUND(ROUND(H29,2)*ROUND(G29,3),2)</f>
      </c>
      <c r="O29">
        <f>(I29*21)/100</f>
      </c>
      <c t="s">
        <v>13</v>
      </c>
    </row>
    <row r="30" spans="1:5" ht="25.5">
      <c r="A30" s="28" t="s">
        <v>40</v>
      </c>
      <c r="E30" s="29" t="s">
        <v>63</v>
      </c>
    </row>
    <row r="31" spans="1:5" ht="12.75">
      <c r="A31" s="30" t="s">
        <v>42</v>
      </c>
      <c r="E31" s="31" t="s">
        <v>64</v>
      </c>
    </row>
    <row r="32" spans="1:5" ht="89.25">
      <c r="A32" t="s">
        <v>44</v>
      </c>
      <c r="E32" s="29" t="s">
        <v>65</v>
      </c>
    </row>
    <row r="33" spans="1:18" ht="12.75" customHeight="1">
      <c r="A33" s="5" t="s">
        <v>33</v>
      </c>
      <c s="5"/>
      <c s="34" t="s">
        <v>19</v>
      </c>
      <c s="5"/>
      <c s="21" t="s">
        <v>66</v>
      </c>
      <c s="5"/>
      <c s="5"/>
      <c s="5"/>
      <c s="35">
        <f>0+Q33</f>
      </c>
      <c r="O33">
        <f>0+R33</f>
      </c>
      <c r="Q33">
        <f>0+I34+I38+I42</f>
      </c>
      <c>
        <f>0+O34+O38+O42</f>
      </c>
    </row>
    <row r="34" spans="1:16" ht="12.75">
      <c r="A34" s="19" t="s">
        <v>35</v>
      </c>
      <c s="23" t="s">
        <v>67</v>
      </c>
      <c s="23" t="s">
        <v>68</v>
      </c>
      <c s="19" t="s">
        <v>69</v>
      </c>
      <c s="24" t="s">
        <v>70</v>
      </c>
      <c s="25" t="s">
        <v>71</v>
      </c>
      <c s="26">
        <v>64.05</v>
      </c>
      <c s="27">
        <v>0</v>
      </c>
      <c s="27">
        <f>ROUND(ROUND(H34,2)*ROUND(G34,3),2)</f>
      </c>
      <c r="O34">
        <f>(I34*21)/100</f>
      </c>
      <c t="s">
        <v>13</v>
      </c>
    </row>
    <row r="35" spans="1:5" ht="25.5">
      <c r="A35" s="28" t="s">
        <v>40</v>
      </c>
      <c r="E35" s="29" t="s">
        <v>72</v>
      </c>
    </row>
    <row r="36" spans="1:5" ht="51">
      <c r="A36" s="30" t="s">
        <v>42</v>
      </c>
      <c r="E36" s="31" t="s">
        <v>73</v>
      </c>
    </row>
    <row r="37" spans="1:5" ht="63.75">
      <c r="A37" t="s">
        <v>44</v>
      </c>
      <c r="E37" s="29" t="s">
        <v>74</v>
      </c>
    </row>
    <row r="38" spans="1:16" ht="12.75">
      <c r="A38" s="19" t="s">
        <v>35</v>
      </c>
      <c s="23" t="s">
        <v>75</v>
      </c>
      <c s="23" t="s">
        <v>76</v>
      </c>
      <c s="19" t="s">
        <v>69</v>
      </c>
      <c s="24" t="s">
        <v>77</v>
      </c>
      <c s="25" t="s">
        <v>78</v>
      </c>
      <c s="26">
        <v>112</v>
      </c>
      <c s="27">
        <v>0</v>
      </c>
      <c s="27">
        <f>ROUND(ROUND(H38,2)*ROUND(G38,3),2)</f>
      </c>
      <c r="O38">
        <f>(I38*21)/100</f>
      </c>
      <c t="s">
        <v>13</v>
      </c>
    </row>
    <row r="39" spans="1:5" ht="12.75">
      <c r="A39" s="28" t="s">
        <v>40</v>
      </c>
      <c r="E39" s="29" t="s">
        <v>79</v>
      </c>
    </row>
    <row r="40" spans="1:5" ht="38.25">
      <c r="A40" s="30" t="s">
        <v>42</v>
      </c>
      <c r="E40" s="31" t="s">
        <v>80</v>
      </c>
    </row>
    <row r="41" spans="1:5" ht="25.5">
      <c r="A41" t="s">
        <v>44</v>
      </c>
      <c r="E41" s="29" t="s">
        <v>81</v>
      </c>
    </row>
    <row r="42" spans="1:16" ht="12.75">
      <c r="A42" s="19" t="s">
        <v>35</v>
      </c>
      <c s="23" t="s">
        <v>30</v>
      </c>
      <c s="23" t="s">
        <v>82</v>
      </c>
      <c s="19" t="s">
        <v>37</v>
      </c>
      <c s="24" t="s">
        <v>83</v>
      </c>
      <c s="25" t="s">
        <v>84</v>
      </c>
      <c s="26">
        <v>350</v>
      </c>
      <c s="27">
        <v>0</v>
      </c>
      <c s="27">
        <f>ROUND(ROUND(H42,2)*ROUND(G42,3),2)</f>
      </c>
      <c r="O42">
        <f>(I42*21)/100</f>
      </c>
      <c t="s">
        <v>13</v>
      </c>
    </row>
    <row r="43" spans="1:5" ht="12.75">
      <c r="A43" s="28" t="s">
        <v>40</v>
      </c>
      <c r="E43" s="29" t="s">
        <v>85</v>
      </c>
    </row>
    <row r="44" spans="1:5" ht="12.75">
      <c r="A44" s="30" t="s">
        <v>42</v>
      </c>
      <c r="E44" s="31" t="s">
        <v>86</v>
      </c>
    </row>
    <row r="45" spans="1:5" ht="63.75">
      <c r="A45" t="s">
        <v>44</v>
      </c>
      <c r="E45" s="29" t="s">
        <v>87</v>
      </c>
    </row>
    <row r="46" spans="1:18" ht="12.75" customHeight="1">
      <c r="A46" s="5" t="s">
        <v>33</v>
      </c>
      <c s="5"/>
      <c s="34" t="s">
        <v>25</v>
      </c>
      <c s="5"/>
      <c s="21" t="s">
        <v>88</v>
      </c>
      <c s="5"/>
      <c s="5"/>
      <c s="5"/>
      <c s="35">
        <f>0+Q46</f>
      </c>
      <c r="O46">
        <f>0+R46</f>
      </c>
      <c r="Q46">
        <f>0+I47+I51+I55+I59+I63+I67+I71+I75</f>
      </c>
      <c>
        <f>0+O47+O51+O55+O59+O63+O67+O71+O75</f>
      </c>
    </row>
    <row r="47" spans="1:16" ht="12.75">
      <c r="A47" s="19" t="s">
        <v>35</v>
      </c>
      <c s="23" t="s">
        <v>32</v>
      </c>
      <c s="23" t="s">
        <v>89</v>
      </c>
      <c s="19" t="s">
        <v>37</v>
      </c>
      <c s="24" t="s">
        <v>90</v>
      </c>
      <c s="25" t="s">
        <v>84</v>
      </c>
      <c s="26">
        <v>350</v>
      </c>
      <c s="27">
        <v>0</v>
      </c>
      <c s="27">
        <f>ROUND(ROUND(H47,2)*ROUND(G47,3),2)</f>
      </c>
      <c r="O47">
        <f>(I47*21)/100</f>
      </c>
      <c t="s">
        <v>13</v>
      </c>
    </row>
    <row r="48" spans="1:5" ht="12.75">
      <c r="A48" s="28" t="s">
        <v>40</v>
      </c>
      <c r="E48" s="29" t="s">
        <v>91</v>
      </c>
    </row>
    <row r="49" spans="1:5" ht="12.75">
      <c r="A49" s="30" t="s">
        <v>42</v>
      </c>
      <c r="E49" s="31" t="s">
        <v>86</v>
      </c>
    </row>
    <row r="50" spans="1:5" ht="102">
      <c r="A50" t="s">
        <v>44</v>
      </c>
      <c r="E50" s="29" t="s">
        <v>92</v>
      </c>
    </row>
    <row r="51" spans="1:16" ht="12.75">
      <c r="A51" s="19" t="s">
        <v>35</v>
      </c>
      <c s="23" t="s">
        <v>93</v>
      </c>
      <c s="23" t="s">
        <v>94</v>
      </c>
      <c s="19" t="s">
        <v>95</v>
      </c>
      <c s="24" t="s">
        <v>96</v>
      </c>
      <c s="25" t="s">
        <v>84</v>
      </c>
      <c s="26">
        <v>213.5</v>
      </c>
      <c s="27">
        <v>0</v>
      </c>
      <c s="27">
        <f>ROUND(ROUND(H51,2)*ROUND(G51,3),2)</f>
      </c>
      <c r="O51">
        <f>(I51*21)/100</f>
      </c>
      <c t="s">
        <v>13</v>
      </c>
    </row>
    <row r="52" spans="1:5" ht="12.75">
      <c r="A52" s="28" t="s">
        <v>40</v>
      </c>
      <c r="E52" s="29" t="s">
        <v>97</v>
      </c>
    </row>
    <row r="53" spans="1:5" ht="12.75">
      <c r="A53" s="30" t="s">
        <v>42</v>
      </c>
      <c r="E53" s="31" t="s">
        <v>98</v>
      </c>
    </row>
    <row r="54" spans="1:5" ht="51">
      <c r="A54" t="s">
        <v>44</v>
      </c>
      <c r="E54" s="29" t="s">
        <v>99</v>
      </c>
    </row>
    <row r="55" spans="1:16" ht="12.75">
      <c r="A55" s="19" t="s">
        <v>35</v>
      </c>
      <c s="23" t="s">
        <v>100</v>
      </c>
      <c s="23" t="s">
        <v>94</v>
      </c>
      <c s="19" t="s">
        <v>101</v>
      </c>
      <c s="24" t="s">
        <v>96</v>
      </c>
      <c s="25" t="s">
        <v>84</v>
      </c>
      <c s="26">
        <v>2348.5</v>
      </c>
      <c s="27">
        <v>0</v>
      </c>
      <c s="27">
        <f>ROUND(ROUND(H55,2)*ROUND(G55,3),2)</f>
      </c>
      <c r="O55">
        <f>(I55*21)/100</f>
      </c>
      <c t="s">
        <v>13</v>
      </c>
    </row>
    <row r="56" spans="1:5" ht="12.75">
      <c r="A56" s="28" t="s">
        <v>40</v>
      </c>
      <c r="E56" s="29" t="s">
        <v>102</v>
      </c>
    </row>
    <row r="57" spans="1:5" ht="38.25">
      <c r="A57" s="30" t="s">
        <v>42</v>
      </c>
      <c r="E57" s="31" t="s">
        <v>103</v>
      </c>
    </row>
    <row r="58" spans="1:5" ht="51">
      <c r="A58" t="s">
        <v>44</v>
      </c>
      <c r="E58" s="29" t="s">
        <v>99</v>
      </c>
    </row>
    <row r="59" spans="1:16" ht="12.75">
      <c r="A59" s="19" t="s">
        <v>35</v>
      </c>
      <c s="23" t="s">
        <v>104</v>
      </c>
      <c s="23" t="s">
        <v>105</v>
      </c>
      <c s="19" t="s">
        <v>69</v>
      </c>
      <c s="24" t="s">
        <v>106</v>
      </c>
      <c s="25" t="s">
        <v>84</v>
      </c>
      <c s="26">
        <v>64.05</v>
      </c>
      <c s="27">
        <v>0</v>
      </c>
      <c s="27">
        <f>ROUND(ROUND(H59,2)*ROUND(G59,3),2)</f>
      </c>
      <c r="O59">
        <f>(I59*21)/100</f>
      </c>
      <c t="s">
        <v>13</v>
      </c>
    </row>
    <row r="60" spans="1:5" ht="12.75">
      <c r="A60" s="28" t="s">
        <v>40</v>
      </c>
      <c r="E60" s="29" t="s">
        <v>107</v>
      </c>
    </row>
    <row r="61" spans="1:5" ht="12.75">
      <c r="A61" s="30" t="s">
        <v>42</v>
      </c>
      <c r="E61" s="31" t="s">
        <v>108</v>
      </c>
    </row>
    <row r="62" spans="1:5" ht="51">
      <c r="A62" t="s">
        <v>44</v>
      </c>
      <c r="E62" s="29" t="s">
        <v>99</v>
      </c>
    </row>
    <row r="63" spans="1:16" ht="12.75">
      <c r="A63" s="19" t="s">
        <v>35</v>
      </c>
      <c s="23" t="s">
        <v>109</v>
      </c>
      <c s="23" t="s">
        <v>110</v>
      </c>
      <c s="19" t="s">
        <v>69</v>
      </c>
      <c s="24" t="s">
        <v>111</v>
      </c>
      <c s="25" t="s">
        <v>84</v>
      </c>
      <c s="26">
        <v>2135</v>
      </c>
      <c s="27">
        <v>0</v>
      </c>
      <c s="27">
        <f>ROUND(ROUND(H63,2)*ROUND(G63,3),2)</f>
      </c>
      <c r="O63">
        <f>(I63*21)/100</f>
      </c>
      <c t="s">
        <v>13</v>
      </c>
    </row>
    <row r="64" spans="1:5" ht="25.5">
      <c r="A64" s="28" t="s">
        <v>40</v>
      </c>
      <c r="E64" s="29" t="s">
        <v>112</v>
      </c>
    </row>
    <row r="65" spans="1:5" ht="12.75">
      <c r="A65" s="30" t="s">
        <v>42</v>
      </c>
      <c r="E65" s="31" t="s">
        <v>113</v>
      </c>
    </row>
    <row r="66" spans="1:5" ht="89.25">
      <c r="A66" t="s">
        <v>44</v>
      </c>
      <c r="E66" s="29" t="s">
        <v>114</v>
      </c>
    </row>
    <row r="67" spans="1:16" ht="12.75">
      <c r="A67" s="19" t="s">
        <v>35</v>
      </c>
      <c s="23" t="s">
        <v>115</v>
      </c>
      <c s="23" t="s">
        <v>116</v>
      </c>
      <c s="19" t="s">
        <v>69</v>
      </c>
      <c s="24" t="s">
        <v>117</v>
      </c>
      <c s="25" t="s">
        <v>84</v>
      </c>
      <c s="26">
        <v>64.05</v>
      </c>
      <c s="27">
        <v>0</v>
      </c>
      <c s="27">
        <f>ROUND(ROUND(H67,2)*ROUND(G67,3),2)</f>
      </c>
      <c r="O67">
        <f>(I67*21)/100</f>
      </c>
      <c t="s">
        <v>13</v>
      </c>
    </row>
    <row r="68" spans="1:5" ht="12.75">
      <c r="A68" s="28" t="s">
        <v>40</v>
      </c>
      <c r="E68" s="29" t="s">
        <v>118</v>
      </c>
    </row>
    <row r="69" spans="1:5" ht="12.75">
      <c r="A69" s="30" t="s">
        <v>42</v>
      </c>
      <c r="E69" s="31" t="s">
        <v>108</v>
      </c>
    </row>
    <row r="70" spans="1:5" ht="51">
      <c r="A70" t="s">
        <v>44</v>
      </c>
      <c r="E70" s="29" t="s">
        <v>119</v>
      </c>
    </row>
    <row r="71" spans="1:16" ht="12.75">
      <c r="A71" s="19" t="s">
        <v>35</v>
      </c>
      <c s="23" t="s">
        <v>120</v>
      </c>
      <c s="23" t="s">
        <v>121</v>
      </c>
      <c s="19" t="s">
        <v>69</v>
      </c>
      <c s="24" t="s">
        <v>122</v>
      </c>
      <c s="25" t="s">
        <v>71</v>
      </c>
      <c s="26">
        <v>8.54</v>
      </c>
      <c s="27">
        <v>0</v>
      </c>
      <c s="27">
        <f>ROUND(ROUND(H71,2)*ROUND(G71,3),2)</f>
      </c>
      <c r="O71">
        <f>(I71*21)/100</f>
      </c>
      <c t="s">
        <v>13</v>
      </c>
    </row>
    <row r="72" spans="1:5" ht="12.75">
      <c r="A72" s="28" t="s">
        <v>40</v>
      </c>
      <c r="E72" s="29" t="s">
        <v>123</v>
      </c>
    </row>
    <row r="73" spans="1:5" ht="12.75">
      <c r="A73" s="30" t="s">
        <v>42</v>
      </c>
      <c r="E73" s="31" t="s">
        <v>124</v>
      </c>
    </row>
    <row r="74" spans="1:5" ht="204">
      <c r="A74" t="s">
        <v>44</v>
      </c>
      <c r="E74" s="29" t="s">
        <v>125</v>
      </c>
    </row>
    <row r="75" spans="1:16" ht="12.75">
      <c r="A75" s="19" t="s">
        <v>35</v>
      </c>
      <c s="23" t="s">
        <v>126</v>
      </c>
      <c s="23" t="s">
        <v>127</v>
      </c>
      <c s="19" t="s">
        <v>69</v>
      </c>
      <c s="24" t="s">
        <v>128</v>
      </c>
      <c s="25" t="s">
        <v>71</v>
      </c>
      <c s="26">
        <v>12.81</v>
      </c>
      <c s="27">
        <v>0</v>
      </c>
      <c s="27">
        <f>ROUND(ROUND(H75,2)*ROUND(G75,3),2)</f>
      </c>
      <c r="O75">
        <f>(I75*21)/100</f>
      </c>
      <c t="s">
        <v>13</v>
      </c>
    </row>
    <row r="76" spans="1:5" ht="12.75">
      <c r="A76" s="28" t="s">
        <v>40</v>
      </c>
      <c r="E76" s="29" t="s">
        <v>129</v>
      </c>
    </row>
    <row r="77" spans="1:5" ht="12.75">
      <c r="A77" s="30" t="s">
        <v>42</v>
      </c>
      <c r="E77" s="31" t="s">
        <v>130</v>
      </c>
    </row>
    <row r="78" spans="1:5" ht="204">
      <c r="A78" t="s">
        <v>44</v>
      </c>
      <c r="E78" s="29" t="s">
        <v>125</v>
      </c>
    </row>
    <row r="79" spans="1:18" ht="12.75" customHeight="1">
      <c r="A79" s="5" t="s">
        <v>33</v>
      </c>
      <c s="5"/>
      <c s="34" t="s">
        <v>30</v>
      </c>
      <c s="5"/>
      <c s="21" t="s">
        <v>131</v>
      </c>
      <c s="5"/>
      <c s="5"/>
      <c s="5"/>
      <c s="35">
        <f>0+Q79</f>
      </c>
      <c r="O79">
        <f>0+R79</f>
      </c>
      <c r="Q79">
        <f>0+I80+I84+I88+I92+I96+I100+I104+I108+I112</f>
      </c>
      <c>
        <f>0+O80+O84+O88+O92+O96+O100+O104+O108+O112</f>
      </c>
    </row>
    <row r="80" spans="1:16" ht="12.75">
      <c r="A80" s="19" t="s">
        <v>35</v>
      </c>
      <c s="23" t="s">
        <v>132</v>
      </c>
      <c s="23" t="s">
        <v>133</v>
      </c>
      <c s="19" t="s">
        <v>37</v>
      </c>
      <c s="24" t="s">
        <v>134</v>
      </c>
      <c s="25" t="s">
        <v>62</v>
      </c>
      <c s="26">
        <v>32</v>
      </c>
      <c s="27">
        <v>0</v>
      </c>
      <c s="27">
        <f>ROUND(ROUND(H80,2)*ROUND(G80,3),2)</f>
      </c>
      <c r="O80">
        <f>(I80*21)/100</f>
      </c>
      <c t="s">
        <v>13</v>
      </c>
    </row>
    <row r="81" spans="1:5" ht="12.75">
      <c r="A81" s="28" t="s">
        <v>40</v>
      </c>
      <c r="E81" s="29" t="s">
        <v>135</v>
      </c>
    </row>
    <row r="82" spans="1:5" ht="12.75">
      <c r="A82" s="30" t="s">
        <v>42</v>
      </c>
      <c r="E82" s="31" t="s">
        <v>136</v>
      </c>
    </row>
    <row r="83" spans="1:5" ht="51">
      <c r="A83" t="s">
        <v>44</v>
      </c>
      <c r="E83" s="29" t="s">
        <v>137</v>
      </c>
    </row>
    <row r="84" spans="1:16" ht="12.75">
      <c r="A84" s="19" t="s">
        <v>35</v>
      </c>
      <c s="23" t="s">
        <v>138</v>
      </c>
      <c s="23" t="s">
        <v>139</v>
      </c>
      <c s="19" t="s">
        <v>37</v>
      </c>
      <c s="24" t="s">
        <v>140</v>
      </c>
      <c s="25" t="s">
        <v>62</v>
      </c>
      <c s="26">
        <v>10</v>
      </c>
      <c s="27">
        <v>0</v>
      </c>
      <c s="27">
        <f>ROUND(ROUND(H84,2)*ROUND(G84,3),2)</f>
      </c>
      <c r="O84">
        <f>(I84*21)/100</f>
      </c>
      <c t="s">
        <v>13</v>
      </c>
    </row>
    <row r="85" spans="1:5" ht="12.75">
      <c r="A85" s="28" t="s">
        <v>40</v>
      </c>
      <c r="E85" s="29" t="s">
        <v>37</v>
      </c>
    </row>
    <row r="86" spans="1:5" ht="12.75">
      <c r="A86" s="30" t="s">
        <v>42</v>
      </c>
      <c r="E86" s="31" t="s">
        <v>141</v>
      </c>
    </row>
    <row r="87" spans="1:5" ht="51">
      <c r="A87" t="s">
        <v>44</v>
      </c>
      <c r="E87" s="29" t="s">
        <v>142</v>
      </c>
    </row>
    <row r="88" spans="1:16" ht="25.5">
      <c r="A88" s="19" t="s">
        <v>35</v>
      </c>
      <c s="23" t="s">
        <v>143</v>
      </c>
      <c s="23" t="s">
        <v>144</v>
      </c>
      <c s="19" t="s">
        <v>37</v>
      </c>
      <c s="24" t="s">
        <v>145</v>
      </c>
      <c s="25" t="s">
        <v>62</v>
      </c>
      <c s="26">
        <v>10</v>
      </c>
      <c s="27">
        <v>0</v>
      </c>
      <c s="27">
        <f>ROUND(ROUND(H88,2)*ROUND(G88,3),2)</f>
      </c>
      <c r="O88">
        <f>(I88*21)/100</f>
      </c>
      <c t="s">
        <v>13</v>
      </c>
    </row>
    <row r="89" spans="1:5" ht="25.5">
      <c r="A89" s="28" t="s">
        <v>40</v>
      </c>
      <c r="E89" s="29" t="s">
        <v>146</v>
      </c>
    </row>
    <row r="90" spans="1:5" ht="63.75">
      <c r="A90" s="30" t="s">
        <v>42</v>
      </c>
      <c r="E90" s="31" t="s">
        <v>147</v>
      </c>
    </row>
    <row r="91" spans="1:5" ht="25.5">
      <c r="A91" t="s">
        <v>44</v>
      </c>
      <c r="E91" s="29" t="s">
        <v>148</v>
      </c>
    </row>
    <row r="92" spans="1:16" ht="12.75">
      <c r="A92" s="19" t="s">
        <v>35</v>
      </c>
      <c s="23" t="s">
        <v>149</v>
      </c>
      <c s="23" t="s">
        <v>150</v>
      </c>
      <c s="19" t="s">
        <v>37</v>
      </c>
      <c s="24" t="s">
        <v>151</v>
      </c>
      <c s="25" t="s">
        <v>62</v>
      </c>
      <c s="26">
        <v>1</v>
      </c>
      <c s="27">
        <v>0</v>
      </c>
      <c s="27">
        <f>ROUND(ROUND(H92,2)*ROUND(G92,3),2)</f>
      </c>
      <c r="O92">
        <f>(I92*21)/100</f>
      </c>
      <c t="s">
        <v>13</v>
      </c>
    </row>
    <row r="93" spans="1:5" ht="12.75">
      <c r="A93" s="28" t="s">
        <v>40</v>
      </c>
      <c r="E93" s="29" t="s">
        <v>85</v>
      </c>
    </row>
    <row r="94" spans="1:5" ht="12.75">
      <c r="A94" s="30" t="s">
        <v>42</v>
      </c>
      <c r="E94" s="31" t="s">
        <v>152</v>
      </c>
    </row>
    <row r="95" spans="1:5" ht="25.5">
      <c r="A95" t="s">
        <v>44</v>
      </c>
      <c r="E95" s="29" t="s">
        <v>153</v>
      </c>
    </row>
    <row r="96" spans="1:16" ht="25.5">
      <c r="A96" s="19" t="s">
        <v>35</v>
      </c>
      <c s="23" t="s">
        <v>154</v>
      </c>
      <c s="23" t="s">
        <v>155</v>
      </c>
      <c s="19" t="s">
        <v>37</v>
      </c>
      <c s="24" t="s">
        <v>156</v>
      </c>
      <c s="25" t="s">
        <v>62</v>
      </c>
      <c s="26">
        <v>7</v>
      </c>
      <c s="27">
        <v>0</v>
      </c>
      <c s="27">
        <f>ROUND(ROUND(H96,2)*ROUND(G96,3),2)</f>
      </c>
      <c r="O96">
        <f>(I96*21)/100</f>
      </c>
      <c t="s">
        <v>13</v>
      </c>
    </row>
    <row r="97" spans="1:5" ht="25.5">
      <c r="A97" s="28" t="s">
        <v>40</v>
      </c>
      <c r="E97" s="29" t="s">
        <v>157</v>
      </c>
    </row>
    <row r="98" spans="1:5" ht="51">
      <c r="A98" s="30" t="s">
        <v>42</v>
      </c>
      <c r="E98" s="31" t="s">
        <v>158</v>
      </c>
    </row>
    <row r="99" spans="1:5" ht="25.5">
      <c r="A99" t="s">
        <v>44</v>
      </c>
      <c r="E99" s="29" t="s">
        <v>159</v>
      </c>
    </row>
    <row r="100" spans="1:16" ht="12.75">
      <c r="A100" s="19" t="s">
        <v>35</v>
      </c>
      <c s="23" t="s">
        <v>160</v>
      </c>
      <c s="23" t="s">
        <v>161</v>
      </c>
      <c s="19" t="s">
        <v>37</v>
      </c>
      <c s="24" t="s">
        <v>162</v>
      </c>
      <c s="25" t="s">
        <v>84</v>
      </c>
      <c s="26">
        <v>178.25</v>
      </c>
      <c s="27">
        <v>0</v>
      </c>
      <c s="27">
        <f>ROUND(ROUND(H100,2)*ROUND(G100,3),2)</f>
      </c>
      <c r="O100">
        <f>(I100*21)/100</f>
      </c>
      <c t="s">
        <v>13</v>
      </c>
    </row>
    <row r="101" spans="1:5" ht="38.25">
      <c r="A101" s="28" t="s">
        <v>40</v>
      </c>
      <c r="E101" s="29" t="s">
        <v>163</v>
      </c>
    </row>
    <row r="102" spans="1:5" ht="63.75">
      <c r="A102" s="30" t="s">
        <v>42</v>
      </c>
      <c r="E102" s="31" t="s">
        <v>164</v>
      </c>
    </row>
    <row r="103" spans="1:5" ht="38.25">
      <c r="A103" t="s">
        <v>44</v>
      </c>
      <c r="E103" s="29" t="s">
        <v>165</v>
      </c>
    </row>
    <row r="104" spans="1:16" ht="12.75">
      <c r="A104" s="19" t="s">
        <v>35</v>
      </c>
      <c s="23" t="s">
        <v>166</v>
      </c>
      <c s="23" t="s">
        <v>167</v>
      </c>
      <c s="19" t="s">
        <v>37</v>
      </c>
      <c s="24" t="s">
        <v>168</v>
      </c>
      <c s="25" t="s">
        <v>84</v>
      </c>
      <c s="26">
        <v>18.75</v>
      </c>
      <c s="27">
        <v>0</v>
      </c>
      <c s="27">
        <f>ROUND(ROUND(H104,2)*ROUND(G104,3),2)</f>
      </c>
      <c r="O104">
        <f>(I104*21)/100</f>
      </c>
      <c t="s">
        <v>13</v>
      </c>
    </row>
    <row r="105" spans="1:5" ht="12.75">
      <c r="A105" s="28" t="s">
        <v>40</v>
      </c>
      <c r="E105" s="29" t="s">
        <v>37</v>
      </c>
    </row>
    <row r="106" spans="1:5" ht="12.75">
      <c r="A106" s="30" t="s">
        <v>42</v>
      </c>
      <c r="E106" s="31" t="s">
        <v>169</v>
      </c>
    </row>
    <row r="107" spans="1:5" ht="25.5">
      <c r="A107" t="s">
        <v>44</v>
      </c>
      <c r="E107" s="29" t="s">
        <v>170</v>
      </c>
    </row>
    <row r="108" spans="1:16" ht="12.75">
      <c r="A108" s="19" t="s">
        <v>35</v>
      </c>
      <c s="23" t="s">
        <v>171</v>
      </c>
      <c s="23" t="s">
        <v>172</v>
      </c>
      <c s="19" t="s">
        <v>37</v>
      </c>
      <c s="24" t="s">
        <v>173</v>
      </c>
      <c s="25" t="s">
        <v>78</v>
      </c>
      <c s="26">
        <v>112</v>
      </c>
      <c s="27">
        <v>0</v>
      </c>
      <c s="27">
        <f>ROUND(ROUND(H108,2)*ROUND(G108,3),2)</f>
      </c>
      <c r="O108">
        <f>(I108*21)/100</f>
      </c>
      <c t="s">
        <v>13</v>
      </c>
    </row>
    <row r="109" spans="1:5" ht="12.75">
      <c r="A109" s="28" t="s">
        <v>40</v>
      </c>
      <c r="E109" s="29" t="s">
        <v>174</v>
      </c>
    </row>
    <row r="110" spans="1:5" ht="38.25">
      <c r="A110" s="30" t="s">
        <v>42</v>
      </c>
      <c r="E110" s="31" t="s">
        <v>80</v>
      </c>
    </row>
    <row r="111" spans="1:5" ht="38.25">
      <c r="A111" t="s">
        <v>44</v>
      </c>
      <c r="E111" s="29" t="s">
        <v>175</v>
      </c>
    </row>
    <row r="112" spans="1:16" ht="12.75">
      <c r="A112" s="19" t="s">
        <v>35</v>
      </c>
      <c s="23" t="s">
        <v>176</v>
      </c>
      <c s="23" t="s">
        <v>177</v>
      </c>
      <c s="19" t="s">
        <v>69</v>
      </c>
      <c s="24" t="s">
        <v>178</v>
      </c>
      <c s="25" t="s">
        <v>84</v>
      </c>
      <c s="26">
        <v>2348.5</v>
      </c>
      <c s="27">
        <v>0</v>
      </c>
      <c s="27">
        <f>ROUND(ROUND(H112,2)*ROUND(G112,3),2)</f>
      </c>
      <c r="O112">
        <f>(I112*21)/100</f>
      </c>
      <c t="s">
        <v>13</v>
      </c>
    </row>
    <row r="113" spans="1:5" ht="12.75">
      <c r="A113" s="28" t="s">
        <v>40</v>
      </c>
      <c r="E113" s="29" t="s">
        <v>85</v>
      </c>
    </row>
    <row r="114" spans="1:5" ht="51">
      <c r="A114" s="30" t="s">
        <v>42</v>
      </c>
      <c r="E114" s="31" t="s">
        <v>179</v>
      </c>
    </row>
    <row r="115" spans="1:5" ht="25.5">
      <c r="A115" t="s">
        <v>44</v>
      </c>
      <c r="E115" s="29" t="s">
        <v>180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